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81\"/>
    </mc:Choice>
  </mc:AlternateContent>
  <xr:revisionPtr revIDLastSave="0" documentId="13_ncr:1_{D0F15DF0-DD46-40D7-B21A-084C3076B3E6}" xr6:coauthVersionLast="47" xr6:coauthVersionMax="47" xr10:uidLastSave="{00000000-0000-0000-0000-000000000000}"/>
  <bookViews>
    <workbookView xWindow="0" yWindow="2328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<sst xmlns="http://schemas.openxmlformats.org/spreadsheetml/2006/main" count="402" uniqueCount="159">
  <si>
    <t>СВОДКА ЗАТРАТ</t>
  </si>
  <si>
    <t>P_0581</t>
  </si>
  <si>
    <t>(идентификатор инвестиционного проекта)</t>
  </si>
  <si>
    <t>Реконструкция ВЛ-0,4 кВ от КТП Б 1704 10/0,4/160 кВА (протяженностью 1,8км) с заменой КТП 10/0,4/160 кВА , установка приборов учета (28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</si>
  <si>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</si>
  <si>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</si>
  <si>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</si>
  <si>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</si>
  <si>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</si>
  <si>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</si>
  <si>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</si>
  <si>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</si>
  <si>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</si>
  <si>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</si>
  <si>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</si>
  <si>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</si>
  <si>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</si>
  <si>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</si>
  <si>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</si>
  <si>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</si>
  <si>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</si>
  <si>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</si>
  <si>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</si>
  <si>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</si>
  <si>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</si>
  <si>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</si>
  <si>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</si>
  <si>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</si>
  <si>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</si>
  <si>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</si>
  <si>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</si>
  <si>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</si>
  <si>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</si>
  <si>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</si>
  <si>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</si>
  <si>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</si>
  <si>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</si>
  <si>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</si>
  <si>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</si>
  <si>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</si>
  <si>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</si>
  <si>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</si>
  <si>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</si>
  <si>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</si>
  <si>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</si>
  <si>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</si>
  <si>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</si>
  <si>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</si>
  <si>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</si>
  <si>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</si>
  <si>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</si>
  <si>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</si>
  <si>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</si>
  <si>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</si>
  <si>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</si>
  <si>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</si>
  <si>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</si>
  <si>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</si>
  <si>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</si>
  <si>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</si>
  <si>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</si>
  <si>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</si>
  <si>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</si>
  <si>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</si>
  <si>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</si>
  <si>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</si>
  <si>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</si>
  <si>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</si>
  <si>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</si>
  <si>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</si>
  <si>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</si>
  <si>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</si>
  <si>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</si>
  <si>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</si>
  <si>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Письмо Госстройя №1336-ВК/1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</si>
  <si>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</si>
  <si>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</si>
  <si>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</si>
  <si>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</si>
  <si>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</si>
  <si>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</si>
  <si>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</si>
  <si>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</si>
  <si>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</si>
  <si>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</si>
  <si>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</si>
  <si>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</si>
  <si>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</si>
  <si>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</si>
  <si>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</si>
  <si>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</si>
  <si>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</si>
  <si>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</si>
  <si>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</si>
  <si>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</si>
  <si>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</si>
  <si>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</si>
  <si>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</si>
  <si>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</si>
  <si>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</si>
  <si>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</si>
  <si>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</si>
  <si>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</si>
  <si>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</si>
  <si>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</si>
  <si>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</si>
  <si>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</si>
  <si>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</si>
  <si>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ПНР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</si>
  <si>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</si>
  <si>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</si>
  <si>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</si>
  <si>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</si>
  <si>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</si>
  <si>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</si>
  <si>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</si>
  <si>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</si>
  <si>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</si>
  <si>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</si>
  <si>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</si>
  <si>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</si>
  <si>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</si>
  <si>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</si>
  <si>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</si>
  <si>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</si>
  <si>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</si>
  <si>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</si>
  <si>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</si>
  <si>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</si>
  <si>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</si>
  <si>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</si>
  <si>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</si>
  <si>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</si>
  <si>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</si>
  <si>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</si>
  <si>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</si>
  <si>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525-02-01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</si>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</sst>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5" zoomScale="90" zoomScaleNormal="90" workbookViewId="0">
      <selection activeCell="C23" sqref="C23"/>
    </sheetView>
  </sheetViews>
  <sheetFormatPr defaultColWidth="8.77734375" defaultRowHeight="14.4"/>
  <cols>
    <col min="1" max="1" width="10.77734375" customWidth="1"/>
    <col min="2" max="2" width="101.44140625" customWidth="1"/>
    <col min="3" max="3" width="35" customWidth="1"/>
    <col min="4" max="4" width="14.5546875" customWidth="1"/>
  </cols>
  <sheetData>
    <row r="1" spans="1:3" ht="16.05" customHeight="1">
      <c r="A1" s="23"/>
      <c r="B1" s="23"/>
      <c r="C1" s="23"/>
    </row>
    <row r="2" spans="1:3" ht="16.05" customHeight="1">
      <c r="A2" s="24"/>
      <c r="B2" s="24"/>
      <c r="C2" s="24"/>
    </row>
    <row r="3" spans="1:3" ht="16.05" customHeight="1">
      <c r="A3" s="25"/>
      <c r="B3" s="25"/>
      <c r="C3" s="25"/>
    </row>
    <row r="4" spans="1:3" ht="16.05" customHeight="1">
      <c r="A4" s="24"/>
      <c r="B4" s="24"/>
      <c r="C4" s="24"/>
    </row>
    <row r="5" spans="1:3" ht="16.05" customHeight="1">
      <c r="A5" s="24"/>
      <c r="B5" s="24"/>
      <c r="C5" s="24"/>
    </row>
    <row r="6" spans="1:3" ht="16.05" customHeight="1">
      <c r="A6" s="24"/>
      <c r="B6" s="24"/>
      <c r="C6" s="49"/>
    </row>
    <row r="7" spans="1:3" ht="16.05" customHeight="1">
      <c r="A7" s="24"/>
      <c r="B7" s="24"/>
      <c r="C7" s="24"/>
    </row>
    <row r="8" spans="1:3" ht="16.05" customHeight="1">
      <c r="A8" s="25"/>
      <c r="B8" s="25"/>
      <c r="C8" s="25"/>
    </row>
    <row r="9" spans="1:3" ht="16.05" customHeight="1">
      <c r="A9" s="24"/>
      <c r="B9" s="24"/>
      <c r="C9" s="24"/>
    </row>
    <row r="10" spans="1:3" ht="16.05" customHeight="1">
      <c r="A10" s="24"/>
      <c r="B10" s="24"/>
      <c r="C10" s="24"/>
    </row>
    <row r="11" spans="1:3" ht="16.05" customHeight="1">
      <c r="A11" s="24"/>
      <c r="B11" s="24"/>
      <c r="C11" s="24"/>
    </row>
    <row r="12" spans="1:3" ht="16.05" customHeight="1">
      <c r="A12" s="83" t="s">
        <v>0</v>
      </c>
      <c r="B12" s="83"/>
      <c r="C12" s="83"/>
    </row>
    <row r="13" spans="1:3" ht="16.05" customHeight="1">
      <c r="A13" s="24"/>
      <c r="B13" s="24"/>
      <c r="C13" s="24"/>
    </row>
    <row r="14" spans="1:3" ht="16.05" customHeight="1">
      <c r="A14" s="24"/>
      <c r="B14" s="24"/>
      <c r="C14" s="24"/>
    </row>
    <row r="15" spans="1:3" ht="16.05" customHeight="1">
      <c r="A15" s="24"/>
      <c r="B15" s="24"/>
      <c r="C15" s="24"/>
    </row>
    <row r="16" spans="1:3" ht="19.95" customHeight="1">
      <c r="A16" s="84" t="s">
        <v>1</v>
      </c>
      <c r="B16" s="84"/>
      <c r="C16" s="84"/>
    </row>
    <row r="17" spans="1:9" ht="16.05" customHeight="1">
      <c r="A17" s="85" t="s">
        <v>2</v>
      </c>
      <c r="B17" s="85"/>
      <c r="C17" s="85"/>
    </row>
    <row r="18" spans="1:9" ht="16.05" customHeight="1">
      <c r="A18" s="24"/>
      <c r="B18" s="24"/>
      <c r="C18" s="24"/>
    </row>
    <row r="19" spans="1:9" ht="72" customHeight="1">
      <c r="A19" s="86" t="s">
        <v>3</v>
      </c>
      <c r="B19" s="86"/>
      <c r="C19" s="86"/>
    </row>
    <row r="20" spans="1:9" ht="16.05" customHeight="1">
      <c r="A20" s="85" t="s">
        <v>4</v>
      </c>
      <c r="B20" s="85"/>
      <c r="C20" s="85"/>
    </row>
    <row r="21" spans="1:9" ht="16.05" customHeight="1">
      <c r="A21" s="24"/>
      <c r="B21" s="24"/>
      <c r="C21" s="24"/>
    </row>
    <row r="22" spans="1:9" ht="16.05" customHeight="1">
      <c r="A22" s="24"/>
      <c r="B22" s="24"/>
      <c r="C22" s="24"/>
    </row>
    <row r="23" spans="1:9" ht="51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6.0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6.95" customHeight="1">
      <c r="A25" s="87" t="s">
        <v>8</v>
      </c>
      <c r="B25" s="88"/>
      <c r="C25" s="89"/>
      <c r="D25" s="51"/>
      <c r="E25" s="51"/>
      <c r="F25" s="51"/>
      <c r="G25" s="52"/>
      <c r="H25" s="52"/>
      <c r="I25" s="52"/>
    </row>
    <row r="26" spans="1:9" ht="16.9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6.9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6.9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6.95" customHeight="1">
      <c r="A29" s="55" t="s">
        <v>18</v>
      </c>
      <c r="B29" s="53" t="s">
        <v>19</v>
      </c>
      <c r="C29" s="61">
        <f>ССР!G66*1.2</f>
        <v>2299.9571895449999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6.95" customHeight="1">
      <c r="A30" s="50">
        <v>2</v>
      </c>
      <c r="B30" s="53" t="s">
        <v>20</v>
      </c>
      <c r="C30" s="61">
        <f>C27+C28+C29</f>
        <v>2299.9571895449999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6.95" customHeight="1">
      <c r="A31" s="55" t="s">
        <v>21</v>
      </c>
      <c r="B31" s="53" t="s">
        <v>22</v>
      </c>
      <c r="C31" s="61">
        <f>C30-ROUND(C30/1.2,5)</f>
        <v>383.32619954500001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23</v>
      </c>
      <c r="C32" s="65">
        <f>C30*I37</f>
        <v>2544.9819293390501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24</v>
      </c>
      <c r="C33" s="61">
        <v>0.59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25</v>
      </c>
      <c r="C34" s="65">
        <f>C32*C33</f>
        <v>1501.53933831004</v>
      </c>
      <c r="D34" s="57"/>
      <c r="E34" s="66"/>
      <c r="F34" s="67"/>
      <c r="G34" s="68"/>
      <c r="H34" s="60"/>
      <c r="I34" s="81"/>
    </row>
    <row r="35" spans="1:9" ht="15.6">
      <c r="A35" s="87" t="s">
        <v>26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ССР!D75+ССР!E75</f>
        <v>18645.176448401999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ССР!F75</f>
        <v>3312.8873389223399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ССР!G75-'Сводка затрат'!C29</f>
        <v>1011.71526090599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22969.779048230299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3828.2965082303299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C40*I38</f>
        <v>26644.766827160802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24</v>
      </c>
      <c r="C43" s="61">
        <f>C33</f>
        <v>0.59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15720.4124280248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76">
        <f>C34+C44</f>
        <v>17221.9517663349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28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B5" sqref="B5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498.12</v>
      </c>
      <c r="H13" s="32">
        <v>498.12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498.12</v>
      </c>
      <c r="H14" s="32">
        <v>498.12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1"/>
  <sheetViews>
    <sheetView topLeftCell="A61" zoomScale="75" zoomScaleNormal="75" workbookViewId="0">
      <selection activeCell="H3" sqref="H3:H78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43</v>
      </c>
      <c r="B3" s="95"/>
      <c r="C3" s="11"/>
      <c r="D3" s="12">
        <v>2912.319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440.38900000000001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15.47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2456.46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103</v>
      </c>
      <c r="B8" s="97"/>
      <c r="C8" s="100" t="s">
        <v>131</v>
      </c>
      <c r="D8" s="17">
        <v>2912.319</v>
      </c>
      <c r="E8" s="13">
        <v>1</v>
      </c>
      <c r="F8" s="13" t="s">
        <v>132</v>
      </c>
      <c r="G8" s="17">
        <v>2912.319</v>
      </c>
      <c r="H8" s="16"/>
    </row>
    <row r="9" spans="1:8">
      <c r="A9" s="102">
        <v>1</v>
      </c>
      <c r="B9" s="15" t="s">
        <v>127</v>
      </c>
      <c r="C9" s="100"/>
      <c r="D9" s="17">
        <v>440.38900000000001</v>
      </c>
      <c r="E9" s="13"/>
      <c r="F9" s="13"/>
      <c r="G9" s="13"/>
      <c r="H9" s="101" t="s">
        <v>133</v>
      </c>
    </row>
    <row r="10" spans="1:8">
      <c r="A10" s="100"/>
      <c r="B10" s="15" t="s">
        <v>128</v>
      </c>
      <c r="C10" s="100"/>
      <c r="D10" s="17">
        <v>15.47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2456.46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106</v>
      </c>
      <c r="B13" s="95"/>
      <c r="C13" s="10"/>
      <c r="D13" s="12">
        <v>74.099999999999994</v>
      </c>
      <c r="E13" s="13"/>
      <c r="F13" s="13"/>
      <c r="G13" s="13"/>
      <c r="H13" s="16"/>
    </row>
    <row r="14" spans="1:8">
      <c r="A14" s="100" t="s">
        <v>134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130</v>
      </c>
      <c r="C17" s="10"/>
      <c r="D17" s="12">
        <v>74.099999999999994</v>
      </c>
      <c r="E17" s="13"/>
      <c r="F17" s="13"/>
      <c r="G17" s="13"/>
      <c r="H17" s="16"/>
    </row>
    <row r="18" spans="1:8">
      <c r="A18" s="96" t="s">
        <v>108</v>
      </c>
      <c r="B18" s="97"/>
      <c r="C18" s="100" t="s">
        <v>131</v>
      </c>
      <c r="D18" s="17">
        <v>74.099999999999994</v>
      </c>
      <c r="E18" s="13">
        <v>1</v>
      </c>
      <c r="F18" s="13" t="s">
        <v>132</v>
      </c>
      <c r="G18" s="17">
        <v>74.099999999999994</v>
      </c>
      <c r="H18" s="16"/>
    </row>
    <row r="19" spans="1:8">
      <c r="A19" s="102">
        <v>1</v>
      </c>
      <c r="B19" s="15" t="s">
        <v>127</v>
      </c>
      <c r="C19" s="100"/>
      <c r="D19" s="17">
        <v>0</v>
      </c>
      <c r="E19" s="13"/>
      <c r="F19" s="13"/>
      <c r="G19" s="13"/>
      <c r="H19" s="101" t="s">
        <v>133</v>
      </c>
    </row>
    <row r="20" spans="1:8">
      <c r="A20" s="100"/>
      <c r="B20" s="15" t="s">
        <v>128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129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130</v>
      </c>
      <c r="C22" s="100"/>
      <c r="D22" s="17">
        <v>74.099999999999994</v>
      </c>
      <c r="E22" s="13"/>
      <c r="F22" s="13"/>
      <c r="G22" s="13"/>
      <c r="H22" s="101"/>
    </row>
    <row r="23" spans="1:8" ht="24.6">
      <c r="A23" s="98" t="s">
        <v>110</v>
      </c>
      <c r="B23" s="95"/>
      <c r="C23" s="10"/>
      <c r="D23" s="12">
        <v>299.12400000000002</v>
      </c>
      <c r="E23" s="13"/>
      <c r="F23" s="13"/>
      <c r="G23" s="13"/>
      <c r="H23" s="16"/>
    </row>
    <row r="24" spans="1:8">
      <c r="A24" s="100" t="s">
        <v>135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100"/>
      <c r="B27" s="15" t="s">
        <v>130</v>
      </c>
      <c r="C27" s="10"/>
      <c r="D27" s="12">
        <v>299.12400000000002</v>
      </c>
      <c r="E27" s="13"/>
      <c r="F27" s="13"/>
      <c r="G27" s="13"/>
      <c r="H27" s="16"/>
    </row>
    <row r="28" spans="1:8">
      <c r="A28" s="96" t="s">
        <v>110</v>
      </c>
      <c r="B28" s="97"/>
      <c r="C28" s="100" t="s">
        <v>131</v>
      </c>
      <c r="D28" s="17">
        <v>299.12400000000002</v>
      </c>
      <c r="E28" s="13">
        <v>1</v>
      </c>
      <c r="F28" s="13" t="s">
        <v>132</v>
      </c>
      <c r="G28" s="17">
        <v>299.12400000000002</v>
      </c>
      <c r="H28" s="16"/>
    </row>
    <row r="29" spans="1:8">
      <c r="A29" s="102">
        <v>1</v>
      </c>
      <c r="B29" s="15" t="s">
        <v>127</v>
      </c>
      <c r="C29" s="100"/>
      <c r="D29" s="17">
        <v>0</v>
      </c>
      <c r="E29" s="13"/>
      <c r="F29" s="13"/>
      <c r="G29" s="13"/>
      <c r="H29" s="101" t="s">
        <v>133</v>
      </c>
    </row>
    <row r="30" spans="1:8">
      <c r="A30" s="100"/>
      <c r="B30" s="15" t="s">
        <v>128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129</v>
      </c>
      <c r="C31" s="100"/>
      <c r="D31" s="17">
        <v>0</v>
      </c>
      <c r="E31" s="13"/>
      <c r="F31" s="13"/>
      <c r="G31" s="13"/>
      <c r="H31" s="101"/>
    </row>
    <row r="32" spans="1:8">
      <c r="A32" s="100"/>
      <c r="B32" s="15" t="s">
        <v>130</v>
      </c>
      <c r="C32" s="100"/>
      <c r="D32" s="17">
        <v>299.12400000000002</v>
      </c>
      <c r="E32" s="13"/>
      <c r="F32" s="13"/>
      <c r="G32" s="13"/>
      <c r="H32" s="101"/>
    </row>
    <row r="33" spans="1:8" ht="24.6">
      <c r="A33" s="98" t="s">
        <v>45</v>
      </c>
      <c r="B33" s="95"/>
      <c r="C33" s="10"/>
      <c r="D33" s="12">
        <v>9511.6416054442998</v>
      </c>
      <c r="E33" s="13"/>
      <c r="F33" s="13"/>
      <c r="G33" s="13"/>
      <c r="H33" s="16"/>
    </row>
    <row r="34" spans="1:8">
      <c r="A34" s="100" t="s">
        <v>136</v>
      </c>
      <c r="B34" s="15" t="s">
        <v>127</v>
      </c>
      <c r="C34" s="10"/>
      <c r="D34" s="12">
        <v>9356.1796263051001</v>
      </c>
      <c r="E34" s="13"/>
      <c r="F34" s="13"/>
      <c r="G34" s="13"/>
      <c r="H34" s="16"/>
    </row>
    <row r="35" spans="1:8">
      <c r="A35" s="100"/>
      <c r="B35" s="15" t="s">
        <v>128</v>
      </c>
      <c r="C35" s="10"/>
      <c r="D35" s="12">
        <v>155.46197913922001</v>
      </c>
      <c r="E35" s="13"/>
      <c r="F35" s="13"/>
      <c r="G35" s="13"/>
      <c r="H35" s="16"/>
    </row>
    <row r="36" spans="1:8">
      <c r="A36" s="100"/>
      <c r="B36" s="15" t="s">
        <v>129</v>
      </c>
      <c r="C36" s="10"/>
      <c r="D36" s="12">
        <v>0</v>
      </c>
      <c r="E36" s="13"/>
      <c r="F36" s="13"/>
      <c r="G36" s="13"/>
      <c r="H36" s="16"/>
    </row>
    <row r="37" spans="1:8">
      <c r="A37" s="100"/>
      <c r="B37" s="15" t="s">
        <v>130</v>
      </c>
      <c r="C37" s="10"/>
      <c r="D37" s="12">
        <v>0</v>
      </c>
      <c r="E37" s="13"/>
      <c r="F37" s="13"/>
      <c r="G37" s="13"/>
      <c r="H37" s="16"/>
    </row>
    <row r="38" spans="1:8">
      <c r="A38" s="96" t="s">
        <v>114</v>
      </c>
      <c r="B38" s="97"/>
      <c r="C38" s="100" t="s">
        <v>137</v>
      </c>
      <c r="D38" s="17">
        <v>9511.6416054442998</v>
      </c>
      <c r="E38" s="13">
        <v>1.8</v>
      </c>
      <c r="F38" s="13" t="s">
        <v>138</v>
      </c>
      <c r="G38" s="17">
        <v>5284.2453363578998</v>
      </c>
      <c r="H38" s="16"/>
    </row>
    <row r="39" spans="1:8">
      <c r="A39" s="102">
        <v>1</v>
      </c>
      <c r="B39" s="15" t="s">
        <v>127</v>
      </c>
      <c r="C39" s="100"/>
      <c r="D39" s="17">
        <v>9356.1796263051001</v>
      </c>
      <c r="E39" s="13"/>
      <c r="F39" s="13"/>
      <c r="G39" s="13"/>
      <c r="H39" s="101" t="s">
        <v>45</v>
      </c>
    </row>
    <row r="40" spans="1:8">
      <c r="A40" s="100"/>
      <c r="B40" s="15" t="s">
        <v>128</v>
      </c>
      <c r="C40" s="100"/>
      <c r="D40" s="17">
        <v>155.46197913922001</v>
      </c>
      <c r="E40" s="13"/>
      <c r="F40" s="13"/>
      <c r="G40" s="13"/>
      <c r="H40" s="101"/>
    </row>
    <row r="41" spans="1:8">
      <c r="A41" s="100"/>
      <c r="B41" s="15" t="s">
        <v>129</v>
      </c>
      <c r="C41" s="100"/>
      <c r="D41" s="17">
        <v>0</v>
      </c>
      <c r="E41" s="13"/>
      <c r="F41" s="13"/>
      <c r="G41" s="13"/>
      <c r="H41" s="101"/>
    </row>
    <row r="42" spans="1:8">
      <c r="A42" s="100"/>
      <c r="B42" s="15" t="s">
        <v>130</v>
      </c>
      <c r="C42" s="100"/>
      <c r="D42" s="17">
        <v>0</v>
      </c>
      <c r="E42" s="13"/>
      <c r="F42" s="13"/>
      <c r="G42" s="13"/>
      <c r="H42" s="101"/>
    </row>
    <row r="43" spans="1:8" ht="24.6">
      <c r="A43" s="98" t="s">
        <v>73</v>
      </c>
      <c r="B43" s="95"/>
      <c r="C43" s="10"/>
      <c r="D43" s="12">
        <v>110.15938678067999</v>
      </c>
      <c r="E43" s="13"/>
      <c r="F43" s="13"/>
      <c r="G43" s="13"/>
      <c r="H43" s="16"/>
    </row>
    <row r="44" spans="1:8">
      <c r="A44" s="100" t="s">
        <v>139</v>
      </c>
      <c r="B44" s="15" t="s">
        <v>127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128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129</v>
      </c>
      <c r="C46" s="10"/>
      <c r="D46" s="12">
        <v>0</v>
      </c>
      <c r="E46" s="13"/>
      <c r="F46" s="13"/>
      <c r="G46" s="13"/>
      <c r="H46" s="16"/>
    </row>
    <row r="47" spans="1:8">
      <c r="A47" s="100"/>
      <c r="B47" s="15" t="s">
        <v>130</v>
      </c>
      <c r="C47" s="10"/>
      <c r="D47" s="12">
        <v>110.15938678067999</v>
      </c>
      <c r="E47" s="13"/>
      <c r="F47" s="13"/>
      <c r="G47" s="13"/>
      <c r="H47" s="16"/>
    </row>
    <row r="48" spans="1:8">
      <c r="A48" s="96" t="s">
        <v>73</v>
      </c>
      <c r="B48" s="97"/>
      <c r="C48" s="100" t="s">
        <v>137</v>
      </c>
      <c r="D48" s="17">
        <v>110.15938678067999</v>
      </c>
      <c r="E48" s="13">
        <v>1.8</v>
      </c>
      <c r="F48" s="13" t="s">
        <v>138</v>
      </c>
      <c r="G48" s="17">
        <v>61.199659322602002</v>
      </c>
      <c r="H48" s="16"/>
    </row>
    <row r="49" spans="1:8">
      <c r="A49" s="102">
        <v>1</v>
      </c>
      <c r="B49" s="15" t="s">
        <v>127</v>
      </c>
      <c r="C49" s="100"/>
      <c r="D49" s="17">
        <v>0</v>
      </c>
      <c r="E49" s="13"/>
      <c r="F49" s="13"/>
      <c r="G49" s="13"/>
      <c r="H49" s="101" t="s">
        <v>45</v>
      </c>
    </row>
    <row r="50" spans="1:8">
      <c r="A50" s="100"/>
      <c r="B50" s="15" t="s">
        <v>128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129</v>
      </c>
      <c r="C51" s="100"/>
      <c r="D51" s="17">
        <v>0</v>
      </c>
      <c r="E51" s="13"/>
      <c r="F51" s="13"/>
      <c r="G51" s="13"/>
      <c r="H51" s="101"/>
    </row>
    <row r="52" spans="1:8">
      <c r="A52" s="100"/>
      <c r="B52" s="15" t="s">
        <v>130</v>
      </c>
      <c r="C52" s="100"/>
      <c r="D52" s="17">
        <v>110.15938678067999</v>
      </c>
      <c r="E52" s="13"/>
      <c r="F52" s="13"/>
      <c r="G52" s="13"/>
      <c r="H52" s="101"/>
    </row>
    <row r="53" spans="1:8" ht="24.6">
      <c r="A53" s="98" t="s">
        <v>84</v>
      </c>
      <c r="B53" s="95"/>
      <c r="C53" s="10"/>
      <c r="D53" s="12">
        <v>1590.2463157894999</v>
      </c>
      <c r="E53" s="13"/>
      <c r="F53" s="13"/>
      <c r="G53" s="13"/>
      <c r="H53" s="16"/>
    </row>
    <row r="54" spans="1:8">
      <c r="A54" s="100" t="s">
        <v>140</v>
      </c>
      <c r="B54" s="15" t="s">
        <v>127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128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129</v>
      </c>
      <c r="C56" s="10"/>
      <c r="D56" s="12">
        <v>0</v>
      </c>
      <c r="E56" s="13"/>
      <c r="F56" s="13"/>
      <c r="G56" s="13"/>
      <c r="H56" s="16"/>
    </row>
    <row r="57" spans="1:8">
      <c r="A57" s="100"/>
      <c r="B57" s="15" t="s">
        <v>130</v>
      </c>
      <c r="C57" s="10"/>
      <c r="D57" s="12">
        <v>1590.2463157894999</v>
      </c>
      <c r="E57" s="13"/>
      <c r="F57" s="13"/>
      <c r="G57" s="13"/>
      <c r="H57" s="16"/>
    </row>
    <row r="58" spans="1:8">
      <c r="A58" s="96" t="s">
        <v>84</v>
      </c>
      <c r="B58" s="97"/>
      <c r="C58" s="100" t="s">
        <v>137</v>
      </c>
      <c r="D58" s="17">
        <v>1092.1263157895</v>
      </c>
      <c r="E58" s="13">
        <v>1.8</v>
      </c>
      <c r="F58" s="13" t="s">
        <v>138</v>
      </c>
      <c r="G58" s="17">
        <v>606.73684210526005</v>
      </c>
      <c r="H58" s="16"/>
    </row>
    <row r="59" spans="1:8">
      <c r="A59" s="102">
        <v>1</v>
      </c>
      <c r="B59" s="15" t="s">
        <v>127</v>
      </c>
      <c r="C59" s="100"/>
      <c r="D59" s="17">
        <v>0</v>
      </c>
      <c r="E59" s="13"/>
      <c r="F59" s="13"/>
      <c r="G59" s="13"/>
      <c r="H59" s="101" t="s">
        <v>45</v>
      </c>
    </row>
    <row r="60" spans="1:8">
      <c r="A60" s="100"/>
      <c r="B60" s="15" t="s">
        <v>128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129</v>
      </c>
      <c r="C61" s="100"/>
      <c r="D61" s="17">
        <v>0</v>
      </c>
      <c r="E61" s="13"/>
      <c r="F61" s="13"/>
      <c r="G61" s="13"/>
      <c r="H61" s="101"/>
    </row>
    <row r="62" spans="1:8">
      <c r="A62" s="100"/>
      <c r="B62" s="15" t="s">
        <v>130</v>
      </c>
      <c r="C62" s="100"/>
      <c r="D62" s="17">
        <v>1092.1263157895</v>
      </c>
      <c r="E62" s="13"/>
      <c r="F62" s="13"/>
      <c r="G62" s="13"/>
      <c r="H62" s="101"/>
    </row>
    <row r="63" spans="1:8">
      <c r="A63" s="96" t="s">
        <v>84</v>
      </c>
      <c r="B63" s="97"/>
      <c r="C63" s="100" t="s">
        <v>141</v>
      </c>
      <c r="D63" s="17">
        <v>498.12</v>
      </c>
      <c r="E63" s="13">
        <v>56</v>
      </c>
      <c r="F63" s="13" t="s">
        <v>132</v>
      </c>
      <c r="G63" s="17">
        <v>8.8949999999999996</v>
      </c>
      <c r="H63" s="16"/>
    </row>
    <row r="64" spans="1:8">
      <c r="A64" s="102">
        <v>2</v>
      </c>
      <c r="B64" s="15" t="s">
        <v>127</v>
      </c>
      <c r="C64" s="100"/>
      <c r="D64" s="17">
        <v>0</v>
      </c>
      <c r="E64" s="13"/>
      <c r="F64" s="13"/>
      <c r="G64" s="13"/>
      <c r="H64" s="101" t="s">
        <v>45</v>
      </c>
    </row>
    <row r="65" spans="1:8">
      <c r="A65" s="100"/>
      <c r="B65" s="15" t="s">
        <v>128</v>
      </c>
      <c r="C65" s="100"/>
      <c r="D65" s="17">
        <v>0</v>
      </c>
      <c r="E65" s="13"/>
      <c r="F65" s="13"/>
      <c r="G65" s="13"/>
      <c r="H65" s="101"/>
    </row>
    <row r="66" spans="1:8">
      <c r="A66" s="100"/>
      <c r="B66" s="15" t="s">
        <v>129</v>
      </c>
      <c r="C66" s="100"/>
      <c r="D66" s="17">
        <v>0</v>
      </c>
      <c r="E66" s="13"/>
      <c r="F66" s="13"/>
      <c r="G66" s="13"/>
      <c r="H66" s="101"/>
    </row>
    <row r="67" spans="1:8">
      <c r="A67" s="100"/>
      <c r="B67" s="15" t="s">
        <v>130</v>
      </c>
      <c r="C67" s="100"/>
      <c r="D67" s="17">
        <v>498.12</v>
      </c>
      <c r="E67" s="13"/>
      <c r="F67" s="13"/>
      <c r="G67" s="13"/>
      <c r="H67" s="101"/>
    </row>
    <row r="68" spans="1:8" ht="24.6">
      <c r="A68" s="98"/>
      <c r="B68" s="95"/>
      <c r="C68" s="10"/>
      <c r="D68" s="12">
        <v>4338.32</v>
      </c>
      <c r="E68" s="13"/>
      <c r="F68" s="13"/>
      <c r="G68" s="13"/>
      <c r="H68" s="16"/>
    </row>
    <row r="69" spans="1:8">
      <c r="A69" s="100" t="s">
        <v>136</v>
      </c>
      <c r="B69" s="15" t="s">
        <v>127</v>
      </c>
      <c r="C69" s="10"/>
      <c r="D69" s="12">
        <v>3990</v>
      </c>
      <c r="E69" s="13"/>
      <c r="F69" s="13"/>
      <c r="G69" s="13"/>
      <c r="H69" s="16"/>
    </row>
    <row r="70" spans="1:8">
      <c r="A70" s="100"/>
      <c r="B70" s="15" t="s">
        <v>128</v>
      </c>
      <c r="C70" s="10"/>
      <c r="D70" s="12">
        <v>348.32</v>
      </c>
      <c r="E70" s="13"/>
      <c r="F70" s="13"/>
      <c r="G70" s="13"/>
      <c r="H70" s="16"/>
    </row>
    <row r="71" spans="1:8">
      <c r="A71" s="100"/>
      <c r="B71" s="15" t="s">
        <v>129</v>
      </c>
      <c r="C71" s="10"/>
      <c r="D71" s="12">
        <v>0</v>
      </c>
      <c r="E71" s="13"/>
      <c r="F71" s="13"/>
      <c r="G71" s="13"/>
      <c r="H71" s="16"/>
    </row>
    <row r="72" spans="1:8">
      <c r="A72" s="100"/>
      <c r="B72" s="15" t="s">
        <v>130</v>
      </c>
      <c r="C72" s="10"/>
      <c r="D72" s="12">
        <v>0</v>
      </c>
      <c r="E72" s="13"/>
      <c r="F72" s="13"/>
      <c r="G72" s="13"/>
      <c r="H72" s="16"/>
    </row>
    <row r="73" spans="1:8">
      <c r="A73" s="96" t="s">
        <v>114</v>
      </c>
      <c r="B73" s="97"/>
      <c r="C73" s="100" t="s">
        <v>141</v>
      </c>
      <c r="D73" s="17">
        <v>4338.32</v>
      </c>
      <c r="E73" s="13">
        <v>56</v>
      </c>
      <c r="F73" s="13" t="s">
        <v>132</v>
      </c>
      <c r="G73" s="17">
        <v>77.47</v>
      </c>
      <c r="H73" s="16"/>
    </row>
    <row r="74" spans="1:8">
      <c r="A74" s="102">
        <v>1</v>
      </c>
      <c r="B74" s="15" t="s">
        <v>127</v>
      </c>
      <c r="C74" s="100"/>
      <c r="D74" s="17">
        <v>3990</v>
      </c>
      <c r="E74" s="13"/>
      <c r="F74" s="13"/>
      <c r="G74" s="13"/>
      <c r="H74" s="101" t="s">
        <v>45</v>
      </c>
    </row>
    <row r="75" spans="1:8">
      <c r="A75" s="100"/>
      <c r="B75" s="15" t="s">
        <v>128</v>
      </c>
      <c r="C75" s="100"/>
      <c r="D75" s="17">
        <v>348.32</v>
      </c>
      <c r="E75" s="13"/>
      <c r="F75" s="13"/>
      <c r="G75" s="13"/>
      <c r="H75" s="101"/>
    </row>
    <row r="76" spans="1:8">
      <c r="A76" s="100"/>
      <c r="B76" s="15" t="s">
        <v>129</v>
      </c>
      <c r="C76" s="100"/>
      <c r="D76" s="17">
        <v>0</v>
      </c>
      <c r="E76" s="13"/>
      <c r="F76" s="13"/>
      <c r="G76" s="13"/>
      <c r="H76" s="101"/>
    </row>
    <row r="77" spans="1:8">
      <c r="A77" s="100"/>
      <c r="B77" s="15" t="s">
        <v>130</v>
      </c>
      <c r="C77" s="100"/>
      <c r="D77" s="17">
        <v>0</v>
      </c>
      <c r="E77" s="13"/>
      <c r="F77" s="13"/>
      <c r="G77" s="13"/>
      <c r="H77" s="101"/>
    </row>
    <row r="78" spans="1:8">
      <c r="A78" s="18"/>
      <c r="C78" s="18"/>
      <c r="D78" s="7"/>
      <c r="E78" s="7"/>
      <c r="F78" s="7"/>
      <c r="G78" s="7"/>
      <c r="H78" s="19"/>
    </row>
    <row r="80" spans="1:8">
      <c r="A80" s="99" t="s">
        <v>142</v>
      </c>
      <c r="B80" s="99"/>
      <c r="C80" s="99"/>
      <c r="D80" s="99"/>
      <c r="E80" s="99"/>
      <c r="F80" s="99"/>
      <c r="G80" s="99"/>
      <c r="H80" s="99"/>
    </row>
    <row r="81" spans="1:8">
      <c r="A81" s="99" t="s">
        <v>143</v>
      </c>
      <c r="B81" s="99"/>
      <c r="C81" s="99"/>
      <c r="D81" s="99"/>
      <c r="E81" s="99"/>
      <c r="F81" s="99"/>
      <c r="G81" s="99"/>
      <c r="H81" s="99"/>
    </row>
  </sheetData>
  <mergeCells count="48">
    <mergeCell ref="H59:H62"/>
    <mergeCell ref="H64:H67"/>
    <mergeCell ref="H74:H77"/>
    <mergeCell ref="H9:H12"/>
    <mergeCell ref="H19:H22"/>
    <mergeCell ref="H29:H32"/>
    <mergeCell ref="H39:H42"/>
    <mergeCell ref="H49:H52"/>
    <mergeCell ref="A74:A77"/>
    <mergeCell ref="C8:C12"/>
    <mergeCell ref="C18:C22"/>
    <mergeCell ref="C28:C32"/>
    <mergeCell ref="C38:C42"/>
    <mergeCell ref="C48:C52"/>
    <mergeCell ref="C58:C62"/>
    <mergeCell ref="C63:C67"/>
    <mergeCell ref="C73:C77"/>
    <mergeCell ref="A80:H80"/>
    <mergeCell ref="A81:H8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A49:A52"/>
    <mergeCell ref="A54:A57"/>
    <mergeCell ref="A59:A62"/>
    <mergeCell ref="A64:A67"/>
    <mergeCell ref="A69:A72"/>
    <mergeCell ref="A53:B53"/>
    <mergeCell ref="A58:B58"/>
    <mergeCell ref="A63:B63"/>
    <mergeCell ref="A68:B68"/>
    <mergeCell ref="A73:B73"/>
    <mergeCell ref="A28:B28"/>
    <mergeCell ref="A33:B33"/>
    <mergeCell ref="A38:B38"/>
    <mergeCell ref="A43:B43"/>
    <mergeCell ref="A48:B48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/>
  <cols>
    <col min="1" max="1" width="60.44140625" style="1" customWidth="1"/>
    <col min="2" max="3" width="13.777343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144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145</v>
      </c>
      <c r="B3" s="2" t="s">
        <v>146</v>
      </c>
      <c r="C3" s="2" t="s">
        <v>147</v>
      </c>
      <c r="D3" s="2" t="s">
        <v>148</v>
      </c>
      <c r="E3" s="2" t="s">
        <v>149</v>
      </c>
      <c r="F3" s="2" t="s">
        <v>150</v>
      </c>
      <c r="G3" s="2" t="s">
        <v>151</v>
      </c>
      <c r="H3" s="2" t="s">
        <v>152</v>
      </c>
    </row>
    <row r="4" spans="1:8" ht="39" customHeight="1">
      <c r="A4" s="3" t="s">
        <v>153</v>
      </c>
      <c r="B4" s="4" t="s">
        <v>132</v>
      </c>
      <c r="C4" s="5">
        <v>1</v>
      </c>
      <c r="D4" s="5">
        <v>2680.3251976948</v>
      </c>
      <c r="E4" s="4" t="s">
        <v>154</v>
      </c>
      <c r="F4" s="4"/>
      <c r="G4" s="5">
        <v>2680.3251976948</v>
      </c>
      <c r="H4" s="6"/>
    </row>
    <row r="5" spans="1:8" ht="39" customHeight="1">
      <c r="A5" s="3" t="s">
        <v>155</v>
      </c>
      <c r="B5" s="4" t="s">
        <v>138</v>
      </c>
      <c r="C5" s="5">
        <v>2.0197894736842001</v>
      </c>
      <c r="D5" s="5">
        <v>900.30388838926001</v>
      </c>
      <c r="E5" s="4">
        <v>0.4</v>
      </c>
      <c r="F5" s="4"/>
      <c r="G5" s="5">
        <v>1818.4243168856001</v>
      </c>
      <c r="H5" s="6"/>
    </row>
    <row r="6" spans="1:8" ht="39" customHeight="1">
      <c r="A6" s="3" t="s">
        <v>156</v>
      </c>
      <c r="B6" s="4" t="s">
        <v>132</v>
      </c>
      <c r="C6" s="5">
        <v>45.473684210526002</v>
      </c>
      <c r="D6" s="5">
        <v>81.798315329532997</v>
      </c>
      <c r="E6" s="4">
        <v>0.4</v>
      </c>
      <c r="F6" s="4"/>
      <c r="G6" s="5">
        <v>3719.6707602482002</v>
      </c>
      <c r="H6" s="6"/>
    </row>
    <row r="7" spans="1:8" ht="39" customHeight="1">
      <c r="A7" s="3" t="s">
        <v>157</v>
      </c>
      <c r="B7" s="4" t="s">
        <v>132</v>
      </c>
      <c r="C7" s="5">
        <v>7.5789473684211002</v>
      </c>
      <c r="D7" s="5">
        <v>19.871333705078001</v>
      </c>
      <c r="E7" s="4">
        <v>0.4</v>
      </c>
      <c r="F7" s="4"/>
      <c r="G7" s="5">
        <v>150.60379229111999</v>
      </c>
      <c r="H7" s="6"/>
    </row>
    <row r="8" spans="1:8" ht="39" customHeight="1">
      <c r="A8" s="3" t="s">
        <v>158</v>
      </c>
      <c r="B8" s="4" t="s">
        <v>132</v>
      </c>
      <c r="C8" s="5">
        <v>252</v>
      </c>
      <c r="D8" s="5">
        <v>4.8225376529421</v>
      </c>
      <c r="E8" s="4"/>
      <c r="F8" s="4"/>
      <c r="G8" s="5">
        <v>1215.2794885414</v>
      </c>
      <c r="H8" s="6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zoomScale="90" zoomScaleNormal="90" workbookViewId="0">
      <selection activeCell="B22" sqref="B22"/>
    </sheetView>
  </sheetViews>
  <sheetFormatPr defaultColWidth="8.77734375" defaultRowHeight="15.6"/>
  <cols>
    <col min="1" max="1" width="10.77734375" style="20" customWidth="1"/>
    <col min="2" max="2" width="66.33203125" style="20" customWidth="1"/>
    <col min="3" max="3" width="66.6640625" style="20" customWidth="1"/>
    <col min="4" max="4" width="21.777343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777343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29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3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30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5</v>
      </c>
      <c r="B18" s="93" t="s">
        <v>31</v>
      </c>
      <c r="C18" s="93" t="s">
        <v>32</v>
      </c>
      <c r="D18" s="90" t="s">
        <v>33</v>
      </c>
      <c r="E18" s="91"/>
      <c r="F18" s="91"/>
      <c r="G18" s="91"/>
      <c r="H18" s="92"/>
    </row>
    <row r="19" spans="1:8" ht="85.05" customHeight="1">
      <c r="A19" s="93"/>
      <c r="B19" s="93"/>
      <c r="C19" s="93"/>
      <c r="D19" s="2" t="s">
        <v>34</v>
      </c>
      <c r="E19" s="2" t="s">
        <v>35</v>
      </c>
      <c r="F19" s="2" t="s">
        <v>36</v>
      </c>
      <c r="G19" s="2" t="s">
        <v>37</v>
      </c>
      <c r="H19" s="2" t="s">
        <v>38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 ht="16.95" customHeight="1">
      <c r="A21" s="39"/>
      <c r="B21" s="33"/>
      <c r="C21" s="40" t="s">
        <v>39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 ht="16.95" customHeight="1">
      <c r="A23" s="2"/>
      <c r="B23" s="33"/>
      <c r="C23" s="40" t="s">
        <v>40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 ht="16.95" customHeight="1">
      <c r="A24" s="2"/>
      <c r="B24" s="33"/>
      <c r="C24" s="44" t="s">
        <v>41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42</v>
      </c>
      <c r="C25" s="42" t="s">
        <v>43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 ht="31.2">
      <c r="A26" s="2">
        <v>2</v>
      </c>
      <c r="B26" s="2" t="s">
        <v>44</v>
      </c>
      <c r="C26" s="42" t="s">
        <v>45</v>
      </c>
      <c r="D26" s="41">
        <v>13346.179626305</v>
      </c>
      <c r="E26" s="41">
        <v>503.78197913922003</v>
      </c>
      <c r="F26" s="41">
        <v>0</v>
      </c>
      <c r="G26" s="41">
        <v>0</v>
      </c>
      <c r="H26" s="41">
        <v>13849.961605443999</v>
      </c>
    </row>
    <row r="27" spans="1:8" ht="16.95" customHeight="1">
      <c r="A27" s="2"/>
      <c r="B27" s="33"/>
      <c r="C27" s="33" t="s">
        <v>46</v>
      </c>
      <c r="D27" s="41">
        <v>13826.704583322</v>
      </c>
      <c r="E27" s="41">
        <v>520.66183809387996</v>
      </c>
      <c r="F27" s="41">
        <v>2680.3295622349001</v>
      </c>
      <c r="G27" s="41">
        <v>0</v>
      </c>
      <c r="H27" s="41">
        <v>17027.695983649999</v>
      </c>
    </row>
    <row r="28" spans="1:8" ht="16.95" customHeight="1">
      <c r="A28" s="2"/>
      <c r="B28" s="33"/>
      <c r="C28" s="44" t="s">
        <v>47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 ht="16.95" customHeight="1">
      <c r="A30" s="2"/>
      <c r="B30" s="33"/>
      <c r="C30" s="33" t="s">
        <v>48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 ht="16.95" customHeight="1">
      <c r="A31" s="39"/>
      <c r="B31" s="33"/>
      <c r="C31" s="40" t="s">
        <v>49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 ht="16.95" customHeight="1">
      <c r="A33" s="2"/>
      <c r="B33" s="33"/>
      <c r="C33" s="40" t="s">
        <v>50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 ht="16.95" customHeight="1">
      <c r="A34" s="2"/>
      <c r="B34" s="33"/>
      <c r="C34" s="44" t="s">
        <v>51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 ht="16.95" customHeight="1">
      <c r="A36" s="2"/>
      <c r="B36" s="33"/>
      <c r="C36" s="33" t="s">
        <v>52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4.049999999999997" customHeight="1">
      <c r="A37" s="2"/>
      <c r="B37" s="33"/>
      <c r="C37" s="44" t="s">
        <v>53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 ht="16.95" customHeight="1">
      <c r="A39" s="2"/>
      <c r="B39" s="33"/>
      <c r="C39" s="33" t="s">
        <v>54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 ht="16.95" customHeight="1">
      <c r="A40" s="2"/>
      <c r="B40" s="33"/>
      <c r="C40" s="44" t="s">
        <v>55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 ht="16.95" customHeight="1">
      <c r="A42" s="2"/>
      <c r="B42" s="33"/>
      <c r="C42" s="33" t="s">
        <v>56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 ht="16.95" customHeight="1">
      <c r="A43" s="2"/>
      <c r="B43" s="33"/>
      <c r="C43" s="33" t="s">
        <v>57</v>
      </c>
      <c r="D43" s="41">
        <v>13826.704583322</v>
      </c>
      <c r="E43" s="41">
        <v>520.66183809387996</v>
      </c>
      <c r="F43" s="41">
        <v>2680.3295622349001</v>
      </c>
      <c r="G43" s="41">
        <v>0</v>
      </c>
      <c r="H43" s="41">
        <v>17027.695983649999</v>
      </c>
    </row>
    <row r="44" spans="1:8" ht="16.95" customHeight="1">
      <c r="A44" s="2"/>
      <c r="B44" s="33"/>
      <c r="C44" s="44" t="s">
        <v>58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59</v>
      </c>
      <c r="C45" s="42" t="s">
        <v>60</v>
      </c>
      <c r="D45" s="41">
        <v>9.6104991403288995</v>
      </c>
      <c r="E45" s="41">
        <v>0.33759717909328002</v>
      </c>
      <c r="F45" s="41">
        <v>0</v>
      </c>
      <c r="G45" s="41">
        <v>0</v>
      </c>
      <c r="H45" s="41">
        <v>9.9480963194222003</v>
      </c>
    </row>
    <row r="46" spans="1:8" ht="31.2">
      <c r="A46" s="2">
        <v>4</v>
      </c>
      <c r="B46" s="2" t="s">
        <v>59</v>
      </c>
      <c r="C46" s="42" t="s">
        <v>61</v>
      </c>
      <c r="D46" s="41">
        <v>333.65449065761999</v>
      </c>
      <c r="E46" s="41">
        <v>12.594549478479999</v>
      </c>
      <c r="F46" s="41">
        <v>0</v>
      </c>
      <c r="G46" s="41">
        <v>0</v>
      </c>
      <c r="H46" s="41">
        <v>346.24904013610001</v>
      </c>
    </row>
    <row r="47" spans="1:8" ht="16.95" customHeight="1">
      <c r="A47" s="2"/>
      <c r="B47" s="33"/>
      <c r="C47" s="33" t="s">
        <v>62</v>
      </c>
      <c r="D47" s="41">
        <v>343.26498979795002</v>
      </c>
      <c r="E47" s="41">
        <v>12.932146657574</v>
      </c>
      <c r="F47" s="41">
        <v>0</v>
      </c>
      <c r="G47" s="41">
        <v>0</v>
      </c>
      <c r="H47" s="41">
        <v>356.19713645553003</v>
      </c>
    </row>
    <row r="48" spans="1:8" ht="16.95" customHeight="1">
      <c r="A48" s="2"/>
      <c r="B48" s="33"/>
      <c r="C48" s="33" t="s">
        <v>63</v>
      </c>
      <c r="D48" s="41">
        <v>14169.969573119</v>
      </c>
      <c r="E48" s="41">
        <v>533.59398475145997</v>
      </c>
      <c r="F48" s="41">
        <v>2680.3295622349001</v>
      </c>
      <c r="G48" s="41">
        <v>0</v>
      </c>
      <c r="H48" s="41">
        <v>17383.893120106</v>
      </c>
    </row>
    <row r="49" spans="1:8" ht="16.95" customHeight="1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 ht="31.2">
      <c r="A50" s="2">
        <v>5</v>
      </c>
      <c r="B50" s="2" t="s">
        <v>65</v>
      </c>
      <c r="C50" s="48" t="s">
        <v>43</v>
      </c>
      <c r="D50" s="41">
        <v>0</v>
      </c>
      <c r="E50" s="41">
        <v>0</v>
      </c>
      <c r="F50" s="41">
        <v>0</v>
      </c>
      <c r="G50" s="41">
        <v>80.853105917297995</v>
      </c>
      <c r="H50" s="41">
        <v>80.853105917297995</v>
      </c>
    </row>
    <row r="51" spans="1:8" ht="31.2">
      <c r="A51" s="2">
        <v>6</v>
      </c>
      <c r="B51" s="2" t="s">
        <v>66</v>
      </c>
      <c r="C51" s="48" t="s">
        <v>67</v>
      </c>
      <c r="D51" s="41">
        <v>367.67960985132999</v>
      </c>
      <c r="E51" s="41">
        <v>13.851046195024001</v>
      </c>
      <c r="F51" s="41">
        <v>0</v>
      </c>
      <c r="G51" s="41">
        <v>0</v>
      </c>
      <c r="H51" s="41">
        <v>381.53065604634997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11.009558196704999</v>
      </c>
      <c r="H52" s="41">
        <v>11.009558196704999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82.314883015945995</v>
      </c>
      <c r="H53" s="41">
        <v>82.314883015945995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115.63409956997999</v>
      </c>
      <c r="H54" s="41">
        <v>115.63409956997999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110.15938678067999</v>
      </c>
      <c r="H55" s="41">
        <v>110.15938678067999</v>
      </c>
    </row>
    <row r="56" spans="1:8">
      <c r="A56" s="2">
        <v>11</v>
      </c>
      <c r="B56" s="2" t="s">
        <v>74</v>
      </c>
      <c r="C56" s="48" t="s">
        <v>69</v>
      </c>
      <c r="D56" s="41">
        <v>0</v>
      </c>
      <c r="E56" s="41">
        <v>0</v>
      </c>
      <c r="F56" s="41">
        <v>0</v>
      </c>
      <c r="G56" s="41">
        <v>362.74461799150998</v>
      </c>
      <c r="H56" s="41">
        <v>362.74461799150998</v>
      </c>
    </row>
    <row r="57" spans="1:8" ht="16.95" customHeight="1">
      <c r="A57" s="2"/>
      <c r="B57" s="33"/>
      <c r="C57" s="33" t="s">
        <v>75</v>
      </c>
      <c r="D57" s="41">
        <v>367.67960985132999</v>
      </c>
      <c r="E57" s="41">
        <v>13.851046195024001</v>
      </c>
      <c r="F57" s="41">
        <v>0</v>
      </c>
      <c r="G57" s="41">
        <v>762.71565147213005</v>
      </c>
      <c r="H57" s="41">
        <v>1144.2463075185001</v>
      </c>
    </row>
    <row r="58" spans="1:8" ht="16.95" customHeight="1">
      <c r="A58" s="2"/>
      <c r="B58" s="33"/>
      <c r="C58" s="33" t="s">
        <v>76</v>
      </c>
      <c r="D58" s="41">
        <v>14537.649182970999</v>
      </c>
      <c r="E58" s="41">
        <v>547.44503094647996</v>
      </c>
      <c r="F58" s="41">
        <v>2680.3295622349001</v>
      </c>
      <c r="G58" s="41">
        <v>762.71565147213005</v>
      </c>
      <c r="H58" s="41">
        <v>18528.139427623999</v>
      </c>
    </row>
    <row r="59" spans="1:8" ht="16.9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 ht="16.95" customHeight="1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 ht="16.95" customHeight="1">
      <c r="A62" s="2"/>
      <c r="B62" s="33"/>
      <c r="C62" s="33" t="s">
        <v>79</v>
      </c>
      <c r="D62" s="41">
        <v>14537.649182970999</v>
      </c>
      <c r="E62" s="41">
        <v>547.44503094647996</v>
      </c>
      <c r="F62" s="41">
        <v>2680.3295622349001</v>
      </c>
      <c r="G62" s="41">
        <v>762.71565147213005</v>
      </c>
      <c r="H62" s="41">
        <v>18528.139427623999</v>
      </c>
    </row>
    <row r="63" spans="1:8" ht="153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326.38467549805</v>
      </c>
      <c r="H64" s="41">
        <v>326.38467549805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1590.2463157894999</v>
      </c>
      <c r="H65" s="41">
        <v>1590.2463157894999</v>
      </c>
    </row>
    <row r="66" spans="1:8" ht="16.95" customHeight="1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1916.6309912874999</v>
      </c>
      <c r="H66" s="41">
        <v>1916.6309912874999</v>
      </c>
    </row>
    <row r="67" spans="1:8" ht="16.95" customHeight="1">
      <c r="A67" s="2"/>
      <c r="B67" s="33"/>
      <c r="C67" s="33" t="s">
        <v>86</v>
      </c>
      <c r="D67" s="41">
        <v>14537.649182970999</v>
      </c>
      <c r="E67" s="41">
        <v>547.44503094647996</v>
      </c>
      <c r="F67" s="41">
        <v>2680.3295622349001</v>
      </c>
      <c r="G67" s="41">
        <v>2679.3466427597</v>
      </c>
      <c r="H67" s="41">
        <v>20444.770418912001</v>
      </c>
    </row>
    <row r="68" spans="1:8" ht="16.95" customHeight="1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34.049999999999997" customHeight="1">
      <c r="A69" s="2">
        <v>14</v>
      </c>
      <c r="B69" s="2" t="s">
        <v>88</v>
      </c>
      <c r="C69" s="48" t="s">
        <v>89</v>
      </c>
      <c r="D69" s="41">
        <f>D67*3%</f>
        <v>436.12947548913002</v>
      </c>
      <c r="E69" s="41">
        <f>E67*3%</f>
        <v>16.423350928394399</v>
      </c>
      <c r="F69" s="41">
        <f>F67*3%</f>
        <v>80.409886867047007</v>
      </c>
      <c r="G69" s="41">
        <f>G67*3%</f>
        <v>80.380399282791004</v>
      </c>
      <c r="H69" s="41">
        <f>SUM(D69:G69)</f>
        <v>613.34311256736203</v>
      </c>
    </row>
    <row r="70" spans="1:8" ht="16.95" customHeight="1">
      <c r="A70" s="2"/>
      <c r="B70" s="33"/>
      <c r="C70" s="33" t="s">
        <v>90</v>
      </c>
      <c r="D70" s="41">
        <f>D69</f>
        <v>436.12947548913002</v>
      </c>
      <c r="E70" s="41">
        <f>E69</f>
        <v>16.423350928394399</v>
      </c>
      <c r="F70" s="41">
        <f>F69</f>
        <v>80.409886867047007</v>
      </c>
      <c r="G70" s="41">
        <f>G69</f>
        <v>80.380399282791004</v>
      </c>
      <c r="H70" s="41">
        <f>SUM(D70:G70)</f>
        <v>613.34311256736203</v>
      </c>
    </row>
    <row r="71" spans="1:8" ht="16.95" customHeight="1">
      <c r="A71" s="2"/>
      <c r="B71" s="33"/>
      <c r="C71" s="33" t="s">
        <v>91</v>
      </c>
      <c r="D71" s="41">
        <f>D70+D67</f>
        <v>14973.7786584601</v>
      </c>
      <c r="E71" s="41">
        <f>E70+E67</f>
        <v>563.86838187487399</v>
      </c>
      <c r="F71" s="41">
        <f>F70+F67</f>
        <v>2760.73944910195</v>
      </c>
      <c r="G71" s="41">
        <f>G70+G67</f>
        <v>2759.7270420424902</v>
      </c>
      <c r="H71" s="41">
        <f>SUM(D71:G71)</f>
        <v>21058.113531479401</v>
      </c>
    </row>
    <row r="72" spans="1:8" ht="16.95" customHeight="1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 ht="16.95" customHeight="1">
      <c r="A73" s="2">
        <v>15</v>
      </c>
      <c r="B73" s="2" t="s">
        <v>93</v>
      </c>
      <c r="C73" s="48" t="s">
        <v>94</v>
      </c>
      <c r="D73" s="41">
        <f>D71*20%</f>
        <v>2994.7557316920302</v>
      </c>
      <c r="E73" s="41">
        <f>E71*20%</f>
        <v>112.773676374975</v>
      </c>
      <c r="F73" s="41">
        <f>F71*20%</f>
        <v>552.14788982038897</v>
      </c>
      <c r="G73" s="41">
        <f>G71*20%</f>
        <v>551.945408408498</v>
      </c>
      <c r="H73" s="41">
        <f>SUM(D73:G73)</f>
        <v>4211.6227062958897</v>
      </c>
    </row>
    <row r="74" spans="1:8" ht="16.95" customHeight="1">
      <c r="A74" s="2"/>
      <c r="B74" s="33"/>
      <c r="C74" s="33" t="s">
        <v>95</v>
      </c>
      <c r="D74" s="41">
        <f>D73</f>
        <v>2994.7557316920302</v>
      </c>
      <c r="E74" s="41">
        <f>E73</f>
        <v>112.773676374975</v>
      </c>
      <c r="F74" s="41">
        <f>F73</f>
        <v>552.14788982038897</v>
      </c>
      <c r="G74" s="41">
        <f>G73</f>
        <v>551.945408408498</v>
      </c>
      <c r="H74" s="41">
        <f>SUM(D74:G74)</f>
        <v>4211.6227062958897</v>
      </c>
    </row>
    <row r="75" spans="1:8" ht="16.95" customHeight="1">
      <c r="A75" s="2"/>
      <c r="B75" s="33"/>
      <c r="C75" s="33" t="s">
        <v>96</v>
      </c>
      <c r="D75" s="41">
        <f>D74+D71</f>
        <v>17968.534390152199</v>
      </c>
      <c r="E75" s="41">
        <f>E74+E71</f>
        <v>676.64205824984901</v>
      </c>
      <c r="F75" s="41">
        <f>F74+F71</f>
        <v>3312.8873389223399</v>
      </c>
      <c r="G75" s="41">
        <f>G74+G71</f>
        <v>3311.6724504509898</v>
      </c>
      <c r="H75" s="41">
        <f>SUM(D75:G75)</f>
        <v>25269.736237775302</v>
      </c>
    </row>
  </sheetData>
  <mergeCells count="5">
    <mergeCell ref="A13:H13"/>
    <mergeCell ref="D18:H18"/>
    <mergeCell ref="A18:A19"/>
    <mergeCell ref="B18:B19"/>
    <mergeCell ref="C18:C19"/>
  </mergeCells>
  <pageMargins left="0.19685039370078999" right="0.15748031496063" top="0.19685039370078999" bottom="0.19685039370078999" header="0.51181102362205" footer="0.51181102362205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102</v>
      </c>
      <c r="C13" s="3" t="s">
        <v>103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 ht="16.95" customHeight="1">
      <c r="A14" s="2"/>
      <c r="B14" s="33"/>
      <c r="C14" s="33" t="s">
        <v>104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10" sqref="C10:C11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110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110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9356.1796263051001</v>
      </c>
      <c r="E13" s="32">
        <v>155.46197913922001</v>
      </c>
      <c r="F13" s="32">
        <v>0</v>
      </c>
      <c r="G13" s="32">
        <v>0</v>
      </c>
      <c r="H13" s="32">
        <v>9511.6416054442998</v>
      </c>
      <c r="J13" s="20"/>
    </row>
    <row r="14" spans="1:14" ht="16.95" customHeight="1">
      <c r="A14" s="2"/>
      <c r="B14" s="33"/>
      <c r="C14" s="33" t="s">
        <v>104</v>
      </c>
      <c r="D14" s="32">
        <v>9356.1796263051001</v>
      </c>
      <c r="E14" s="32">
        <v>155.46197913922001</v>
      </c>
      <c r="F14" s="32">
        <v>0</v>
      </c>
      <c r="G14" s="32">
        <v>0</v>
      </c>
      <c r="H14" s="32">
        <v>9511.6416054442998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73</v>
      </c>
      <c r="D13" s="32">
        <v>0</v>
      </c>
      <c r="E13" s="32">
        <v>0</v>
      </c>
      <c r="F13" s="32">
        <v>0</v>
      </c>
      <c r="G13" s="32">
        <v>110.15938678067999</v>
      </c>
      <c r="H13" s="32">
        <v>110.15938678067999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110.15938678067999</v>
      </c>
      <c r="H14" s="32">
        <v>110.15938678067999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8" sqref="C8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111</v>
      </c>
      <c r="C13" s="3" t="s">
        <v>84</v>
      </c>
      <c r="D13" s="32">
        <v>0</v>
      </c>
      <c r="E13" s="32">
        <v>0</v>
      </c>
      <c r="F13" s="32">
        <v>0</v>
      </c>
      <c r="G13" s="32">
        <v>1092.1263157895</v>
      </c>
      <c r="H13" s="32">
        <v>1092.1263157895</v>
      </c>
      <c r="J13" s="20"/>
    </row>
    <row r="14" spans="1:14" ht="16.95" customHeight="1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1092.1263157895</v>
      </c>
      <c r="H14" s="32">
        <v>1092.1263157895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9" sqref="C9"/>
    </sheetView>
  </sheetViews>
  <sheetFormatPr defaultColWidth="8.77734375" defaultRowHeight="15.6" outlineLevelCol="7"/>
  <cols>
    <col min="1" max="1" width="10.77734375" style="20" customWidth="1"/>
    <col min="2" max="2" width="51.44140625" style="20" customWidth="1"/>
    <col min="3" max="3" width="66.6640625" style="20" customWidth="1"/>
    <col min="4" max="4" width="30.777343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77734375" style="20"/>
    <col min="12" max="12" width="9.33203125" style="20" customWidth="1"/>
    <col min="13" max="13" width="17.33203125" style="20" customWidth="1"/>
    <col min="14" max="14" width="8.777343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/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30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5</v>
      </c>
      <c r="B10" s="93" t="s">
        <v>31</v>
      </c>
      <c r="C10" s="93" t="s">
        <v>101</v>
      </c>
      <c r="D10" s="90" t="s">
        <v>33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3990</v>
      </c>
      <c r="E13" s="32">
        <v>348.32</v>
      </c>
      <c r="F13" s="32">
        <v>0</v>
      </c>
      <c r="G13" s="32">
        <v>0</v>
      </c>
      <c r="H13" s="32">
        <v>4338.32</v>
      </c>
      <c r="J13" s="20"/>
    </row>
    <row r="14" spans="1:14" ht="16.95" customHeight="1">
      <c r="A14" s="2"/>
      <c r="B14" s="33"/>
      <c r="C14" s="33" t="s">
        <v>104</v>
      </c>
      <c r="D14" s="32">
        <v>3990</v>
      </c>
      <c r="E14" s="32">
        <v>348.32</v>
      </c>
      <c r="F14" s="32">
        <v>0</v>
      </c>
      <c r="G14" s="32">
        <v>0</v>
      </c>
      <c r="H14" s="32">
        <v>4338.32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8999" bottom="0.19685039370078999" header="0.51181102362205" footer="0.51181102362205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556-02-01</vt:lpstr>
      <vt:lpstr>ОСР 556-09-01</vt:lpstr>
      <vt:lpstr>ОСР 556-12-01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E7D34302D1234E42A2583980962E7B8E_12</vt:lpwstr>
  </property>
  <property fmtid="{D5CDD505-2E9C-101B-9397-08002B2CF9AE}" pid="3" name="KSOProductBuildVer">
    <vt:lpwstr>1049-12.2.0.20795</vt:lpwstr>
  </property>
</Properties>
</file>